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BM!$A$1:$L$44</definedName>
  </definedNames>
  <calcPr calcId="152511"/>
</workbook>
</file>

<file path=xl/calcChain.xml><?xml version="1.0" encoding="utf-8"?>
<calcChain xmlns="http://schemas.openxmlformats.org/spreadsheetml/2006/main">
  <c r="L10" i="1" l="1"/>
  <c r="K19" i="1"/>
  <c r="Q19" i="1" s="1"/>
  <c r="L19" i="1" s="1"/>
  <c r="L18" i="1" s="1"/>
  <c r="F19" i="1"/>
  <c r="K35" i="1"/>
  <c r="Q35" i="1" s="1"/>
  <c r="L35" i="1" s="1"/>
  <c r="F35" i="1"/>
  <c r="K34" i="1"/>
  <c r="Q34" i="1" s="1"/>
  <c r="L34" i="1" s="1"/>
  <c r="F34" i="1"/>
  <c r="K26" i="1"/>
  <c r="Q26" i="1" s="1"/>
  <c r="L26" i="1" s="1"/>
  <c r="F26" i="1"/>
  <c r="F29" i="1"/>
  <c r="F16" i="1"/>
  <c r="K14" i="1"/>
  <c r="Q14" i="1" s="1"/>
  <c r="L14" i="1" s="1"/>
  <c r="K42" i="1"/>
  <c r="Q42" i="1" s="1"/>
  <c r="L42" i="1" s="1"/>
  <c r="L41" i="1" s="1"/>
  <c r="F42" i="1"/>
  <c r="K40" i="1"/>
  <c r="Q40" i="1" s="1"/>
  <c r="L40" i="1" s="1"/>
  <c r="F40" i="1"/>
  <c r="K39" i="1"/>
  <c r="Q39" i="1" s="1"/>
  <c r="L39" i="1" s="1"/>
  <c r="F39" i="1"/>
  <c r="K38" i="1"/>
  <c r="Q38" i="1" s="1"/>
  <c r="L38" i="1" s="1"/>
  <c r="F38" i="1"/>
  <c r="K37" i="1"/>
  <c r="Q37" i="1" s="1"/>
  <c r="L37" i="1" s="1"/>
  <c r="F37" i="1"/>
  <c r="K32" i="1"/>
  <c r="Q32" i="1" s="1"/>
  <c r="L32" i="1" s="1"/>
  <c r="F32" i="1"/>
  <c r="K31" i="1"/>
  <c r="Q31" i="1" s="1"/>
  <c r="L31" i="1" s="1"/>
  <c r="F31" i="1"/>
  <c r="K30" i="1"/>
  <c r="Q30" i="1" s="1"/>
  <c r="L30" i="1" s="1"/>
  <c r="F30" i="1"/>
  <c r="K29" i="1"/>
  <c r="Q29" i="1" s="1"/>
  <c r="L29" i="1" s="1"/>
  <c r="K28" i="1"/>
  <c r="Q28" i="1" s="1"/>
  <c r="L28" i="1" s="1"/>
  <c r="F28" i="1"/>
  <c r="K27" i="1"/>
  <c r="Q27" i="1" s="1"/>
  <c r="L27" i="1" s="1"/>
  <c r="F27" i="1"/>
  <c r="K25" i="1"/>
  <c r="Q25" i="1" s="1"/>
  <c r="L25" i="1" s="1"/>
  <c r="F25" i="1"/>
  <c r="K23" i="1"/>
  <c r="Q23" i="1" s="1"/>
  <c r="L23" i="1" s="1"/>
  <c r="L22" i="1" s="1"/>
  <c r="F23" i="1"/>
  <c r="K21" i="1"/>
  <c r="Q21" i="1" s="1"/>
  <c r="L21" i="1" s="1"/>
  <c r="L20" i="1" s="1"/>
  <c r="F21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L33" i="1" l="1"/>
  <c r="L24" i="1"/>
  <c r="L36" i="1"/>
  <c r="L13" i="1"/>
  <c r="Q43" i="1" l="1"/>
  <c r="Q44" i="1" s="1"/>
</calcChain>
</file>

<file path=xl/sharedStrings.xml><?xml version="1.0" encoding="utf-8"?>
<sst xmlns="http://schemas.openxmlformats.org/spreadsheetml/2006/main" count="445" uniqueCount="130">
  <si>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</si>
  <si>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</si>
  <si>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</si>
  <si>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</si>
  <si>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</si>
  <si>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</si>
  <si>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</si>
  <si>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</si>
  <si>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</si>
  <si>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</si>
  <si>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</si>
  <si>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</si>
  <si>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</si>
  <si>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</si>
  <si>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</si>
  <si>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</si>
  <si>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</si>
  <si>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</si>
  <si>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</si>
  <si>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Outros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</si>
  <si>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</si>
  <si>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</si>
  <si>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</si>
  <si>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</si>
  <si>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</si>
  <si>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</si>
  <si>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</si>
  <si>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</si>
  <si>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</si>
  <si>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</si>
  <si>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</si>
  <si>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</si>
  <si>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</si>
  <si>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</si>
  <si>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</si>
  <si>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</si>
  <si>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</si>
  <si>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</si>
  <si>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</si>
  <si>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</si>
  <si>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</si>
  <si>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</si>
  <si>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</si>
  <si>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</si>
  <si>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</si>
  <si>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</si>
  <si>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</si>
  <si>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</si>
  <si>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</si>
  <si>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</si>
  <si>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</si>
  <si>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</si>
  <si>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</si>
  <si>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</si>
  <si>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</si>
  <si>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</si>
  <si>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</si>
  <si>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</si>
  <si>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</si>
  <si>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</si>
  <si>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</si>
  <si>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</si>
  <si>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</si>
  <si>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</si>
  <si>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</si>
  <si>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</si>
  <si>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</si>
  <si>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</si>
  <si>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</si>
  <si>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</si>
  <si>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</si>
  <si>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</si>
  <si>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</si>
  <si>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</si>
  <si>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</si>
  <si>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</si>
  <si>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</si>
  <si>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</si>
  <si>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</si>
  <si>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</si>
  <si>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</si>
  <si>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</si>
  <si>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</si>
  <si>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</si>
  <si>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</si>
  <si>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</si>
  <si>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</si>
  <si>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</si>
  <si>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</si>
  <si>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</si>
  <si>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</si>
  <si>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</si>
  <si>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</si>
  <si>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</si>
  <si>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</si>
  <si>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</si>
  <si>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</si>
  <si>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5.2</t>
  </si>
  <si>
    <t>Escavação, carga e transporte de material de 1ª categoria - DMT de 50 a 200m - caminho de serviço em leito natural - com escavadeira e caminhão basculante de 14m³ (SICRO/SINAPI)</t>
  </si>
  <si>
    <t>6.3</t>
  </si>
  <si>
    <t>Corpo de bueiro BSTC 0,80m, CA - 1, com berço em concreto ciclópico (SICRO/SINAPI)</t>
  </si>
  <si>
    <t>6.21</t>
  </si>
  <si>
    <t>Boca de BSTC = 0,80m, em concreto ciclópico, alas retas - esconsidade 0º (SICRO/SINAPI)</t>
  </si>
  <si>
    <t>JAGUARÃO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</si>
  <si>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3,87 KM </t>
    </r>
    <r>
      <rPr>
        <sz val="10"/>
        <color indexed="8"/>
        <rFont val="Arial"/>
        <family val="2"/>
      </rPr>
      <t>DE ESTRADAS VICINAIS / CORREDORES / VIAS DE ACESSO</t>
    </r>
  </si>
  <si>
    <t>ELABORAÇÃO DE PROJETOS, ESTUDOS TÉCNICOS E TOPOGRAFIA</t>
  </si>
  <si>
    <t>2.2</t>
  </si>
  <si>
    <t>Elaboração de projeto de estradas vicinais (conforme descrição na planilha orçamentária), elaborado por profissionais devidamente habilitados, com a ART de projeto/orçamento</t>
  </si>
  <si>
    <t>KM</t>
  </si>
  <si>
    <t>Composição Própria</t>
  </si>
  <si>
    <t>1.1 - Incra</t>
  </si>
  <si>
    <t>1.2 - Incra</t>
  </si>
  <si>
    <t>1.3 - Incra</t>
  </si>
  <si>
    <t>1.4 - Incra</t>
  </si>
  <si>
    <t>2.2 - Incra</t>
  </si>
  <si>
    <t>3.1 - Incra</t>
  </si>
  <si>
    <t>4.1 - Incra</t>
  </si>
  <si>
    <t>5.18 - Incra</t>
  </si>
  <si>
    <t>5.20 - Incra</t>
  </si>
  <si>
    <t>5.22 - Incra</t>
  </si>
  <si>
    <t>5.24 - Incra</t>
  </si>
  <si>
    <t>5.25 - Incra</t>
  </si>
  <si>
    <t>8.1 - Incra</t>
  </si>
  <si>
    <t>8.3 - Incra</t>
  </si>
  <si>
    <t>8.4 - Incra</t>
  </si>
  <si>
    <t>8.5 - Incra</t>
  </si>
  <si>
    <t>TRECHO EM RECUPERAÇÃO:</t>
  </si>
  <si>
    <t>3,87Km</t>
  </si>
  <si>
    <t>HULHA NEGRA, 28 DE MARÇO DE 2025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</si>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</sst>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7" borderId="15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14" xfId="0" applyFont="1" applyFill="1" applyBorder="1" applyAlignment="1">
      <alignment horizontal="right" vertical="center"/>
    </xf>
    <xf numFmtId="0" fontId="32" fillId="9" borderId="15" xfId="0" applyFont="1" applyFill="1" applyBorder="1" applyAlignment="1">
      <alignment horizontal="right" vertical="center"/>
    </xf>
    <xf numFmtId="0" fontId="32" fillId="7" borderId="13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57149</xdr:rowOff>
    </xdr:from>
    <xdr:to>
      <xdr:col>1</xdr:col>
      <xdr:colOff>694574</xdr:colOff>
      <xdr:row>6</xdr:row>
      <xdr:rowOff>208799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topLeftCell="A22" workbookViewId="0">
      <pane xSplit="5" topLeftCell="F1" activePane="topRight" state="frozen"/>
      <selection activeCell="A13" sqref="A13"/>
      <selection pane="topRight" activeCell="E40" sqref="E40"/>
    </sheetView>
  </sheetViews>
  <sheetFormatPr defaultRowHeight="20.100000000000001" customHeight="1" x14ac:dyDescent="0.25"/>
  <cols>
    <col min="1" max="1" width="11.140625" style="48" customWidth="1"/>
    <col min="2" max="2" width="15" style="48" customWidth="1"/>
    <col min="3" max="3" width="11.1406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80" t="s">
        <v>84</v>
      </c>
      <c r="D1" s="81"/>
      <c r="E1" s="81"/>
      <c r="F1" s="81"/>
      <c r="G1" s="81"/>
      <c r="H1" s="81"/>
      <c r="I1" s="81"/>
      <c r="J1" s="81"/>
      <c r="K1" s="81"/>
      <c r="L1" s="82"/>
    </row>
    <row r="2" spans="1:19" ht="12" customHeight="1" thickBot="1" x14ac:dyDescent="0.3">
      <c r="A2" s="58"/>
      <c r="B2" s="59"/>
      <c r="C2" s="83"/>
      <c r="D2" s="84"/>
      <c r="E2" s="84"/>
      <c r="F2" s="84"/>
      <c r="G2" s="84"/>
      <c r="H2" s="84"/>
      <c r="I2" s="84"/>
      <c r="J2" s="84"/>
      <c r="K2" s="84"/>
      <c r="L2" s="85"/>
    </row>
    <row r="3" spans="1:19" ht="15.95" customHeight="1" x14ac:dyDescent="0.2">
      <c r="A3" s="58"/>
      <c r="B3" s="60"/>
      <c r="C3" s="74" t="s">
        <v>85</v>
      </c>
      <c r="D3" s="75"/>
      <c r="E3" s="75"/>
      <c r="F3" s="75"/>
      <c r="G3" s="75"/>
      <c r="H3" s="75"/>
      <c r="I3" s="75"/>
      <c r="J3" s="75"/>
      <c r="K3" s="75"/>
      <c r="L3" s="76"/>
    </row>
    <row r="4" spans="1:19" ht="15.95" customHeight="1" thickBot="1" x14ac:dyDescent="0.3">
      <c r="A4" s="58"/>
      <c r="B4" s="60"/>
      <c r="C4" s="77" t="s">
        <v>86</v>
      </c>
      <c r="D4" s="78"/>
      <c r="E4" s="78"/>
      <c r="F4" s="78"/>
      <c r="G4" s="78"/>
      <c r="H4" s="78"/>
      <c r="I4" s="78"/>
      <c r="J4" s="78"/>
      <c r="K4" s="78"/>
      <c r="L4" s="79"/>
    </row>
    <row r="5" spans="1:19" ht="15" customHeight="1" thickBot="1" x14ac:dyDescent="0.3">
      <c r="A5" s="58"/>
      <c r="B5" s="61"/>
      <c r="C5" s="98"/>
      <c r="D5" s="99"/>
      <c r="E5" s="99"/>
      <c r="F5" s="99"/>
      <c r="G5" s="99"/>
      <c r="H5" s="99"/>
      <c r="I5" s="99"/>
      <c r="J5" s="99"/>
      <c r="K5" s="99"/>
      <c r="L5" s="100"/>
    </row>
    <row r="6" spans="1:19" ht="18" customHeight="1" thickBot="1" x14ac:dyDescent="0.3">
      <c r="A6" s="58"/>
      <c r="B6" s="61"/>
      <c r="C6" s="52" t="s">
        <v>87</v>
      </c>
      <c r="D6" s="89" t="s">
        <v>88</v>
      </c>
      <c r="E6" s="89"/>
      <c r="F6" s="89"/>
      <c r="G6" s="89"/>
      <c r="H6" s="89"/>
      <c r="I6" s="89"/>
      <c r="J6" s="90"/>
      <c r="K6" s="54" t="s">
        <v>92</v>
      </c>
      <c r="L6" s="64">
        <v>45566</v>
      </c>
    </row>
    <row r="7" spans="1:19" ht="18" customHeight="1" thickBot="1" x14ac:dyDescent="0.3">
      <c r="A7" s="58"/>
      <c r="B7" s="61"/>
      <c r="C7" s="53" t="s">
        <v>89</v>
      </c>
      <c r="D7" s="91" t="s">
        <v>104</v>
      </c>
      <c r="E7" s="91"/>
      <c r="F7" s="91"/>
      <c r="G7" s="91"/>
      <c r="H7" s="91"/>
      <c r="I7" s="91"/>
      <c r="J7" s="92"/>
      <c r="K7" s="55" t="s">
        <v>93</v>
      </c>
      <c r="L7" s="65">
        <v>45566</v>
      </c>
    </row>
    <row r="8" spans="1:19" ht="18" customHeight="1" thickBot="1" x14ac:dyDescent="0.3">
      <c r="A8" s="62"/>
      <c r="B8" s="63"/>
      <c r="C8" s="70" t="s">
        <v>90</v>
      </c>
      <c r="D8" s="96" t="s">
        <v>103</v>
      </c>
      <c r="E8" s="97"/>
      <c r="F8" s="93" t="s">
        <v>126</v>
      </c>
      <c r="G8" s="94"/>
      <c r="H8" s="94"/>
      <c r="I8" s="95"/>
      <c r="J8" s="67" t="s">
        <v>127</v>
      </c>
      <c r="K8" s="71" t="s">
        <v>94</v>
      </c>
      <c r="L8" s="68" t="s">
        <v>95</v>
      </c>
    </row>
    <row r="9" spans="1:19" ht="20.100000000000001" customHeight="1" thickBot="1" x14ac:dyDescent="0.3"/>
    <row r="10" spans="1:19" ht="20.100000000000001" customHeight="1" thickBot="1" x14ac:dyDescent="0.3">
      <c r="A10" s="86" t="s">
        <v>91</v>
      </c>
      <c r="B10" s="87"/>
      <c r="C10" s="87"/>
      <c r="D10" s="87"/>
      <c r="E10" s="87"/>
      <c r="F10" s="87"/>
      <c r="G10" s="87"/>
      <c r="H10" s="87"/>
      <c r="I10" s="87"/>
      <c r="J10" s="88"/>
      <c r="K10" s="72" t="s">
        <v>96</v>
      </c>
      <c r="L10" s="69">
        <f>ROUND(L13+L18+L20+L22+L24+L33+L36+L41,2)</f>
        <v>469722.15</v>
      </c>
    </row>
    <row r="12" spans="1:19" s="50" customFormat="1" ht="27.95" customHeight="1" x14ac:dyDescent="0.25">
      <c r="A12" s="28" t="s">
        <v>81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82</v>
      </c>
      <c r="L12" s="28" t="s">
        <v>83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54509.2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66" t="s">
        <v>109</v>
      </c>
      <c r="D14" s="66" t="s">
        <v>110</v>
      </c>
      <c r="E14" s="36" t="s">
        <v>20</v>
      </c>
      <c r="F14" s="37">
        <f>P14</f>
        <v>2</v>
      </c>
      <c r="G14" s="35" t="s">
        <v>21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22</v>
      </c>
      <c r="P14" s="43">
        <v>2</v>
      </c>
      <c r="Q14" s="44">
        <f>ROUND(K14,2)*P14</f>
        <v>19866.78</v>
      </c>
    </row>
    <row r="15" spans="1:19" ht="25.5" x14ac:dyDescent="0.25">
      <c r="A15" s="35" t="s">
        <v>23</v>
      </c>
      <c r="B15" s="35" t="s">
        <v>17</v>
      </c>
      <c r="C15" s="66" t="s">
        <v>109</v>
      </c>
      <c r="D15" s="66" t="s">
        <v>111</v>
      </c>
      <c r="E15" s="36" t="s">
        <v>24</v>
      </c>
      <c r="F15" s="37">
        <f>P15</f>
        <v>20</v>
      </c>
      <c r="G15" s="35" t="s">
        <v>25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22</v>
      </c>
      <c r="P15" s="43">
        <v>20</v>
      </c>
      <c r="Q15" s="44">
        <f>ROUND(K15,2)*P15</f>
        <v>13147.6</v>
      </c>
    </row>
    <row r="16" spans="1:19" ht="25.5" x14ac:dyDescent="0.25">
      <c r="A16" s="35" t="s">
        <v>26</v>
      </c>
      <c r="B16" s="35" t="s">
        <v>17</v>
      </c>
      <c r="C16" s="66" t="s">
        <v>109</v>
      </c>
      <c r="D16" s="66" t="s">
        <v>112</v>
      </c>
      <c r="E16" s="36" t="s">
        <v>27</v>
      </c>
      <c r="F16" s="37">
        <f>P16</f>
        <v>5</v>
      </c>
      <c r="G16" s="35" t="s">
        <v>28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18734.650000000001</v>
      </c>
      <c r="M16" s="41" t="s">
        <v>15</v>
      </c>
      <c r="N16" s="42" t="s">
        <v>14</v>
      </c>
      <c r="O16" s="42" t="s">
        <v>22</v>
      </c>
      <c r="P16" s="43">
        <v>5</v>
      </c>
      <c r="Q16" s="44">
        <f>ROUND(K16,2)*P16</f>
        <v>18734.649999999998</v>
      </c>
    </row>
    <row r="17" spans="1:19" ht="25.5" x14ac:dyDescent="0.25">
      <c r="A17" s="35" t="s">
        <v>29</v>
      </c>
      <c r="B17" s="35" t="s">
        <v>17</v>
      </c>
      <c r="C17" s="66" t="s">
        <v>109</v>
      </c>
      <c r="D17" s="66" t="s">
        <v>113</v>
      </c>
      <c r="E17" s="36" t="s">
        <v>30</v>
      </c>
      <c r="F17" s="37">
        <f>P17</f>
        <v>4.5</v>
      </c>
      <c r="G17" s="35" t="s">
        <v>25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22</v>
      </c>
      <c r="P17" s="43">
        <v>4.5</v>
      </c>
      <c r="Q17" s="44">
        <f>ROUND(K17,2)*P17</f>
        <v>2760.165</v>
      </c>
    </row>
    <row r="18" spans="1:19" customFormat="1" ht="25.5" customHeight="1" x14ac:dyDescent="0.25">
      <c r="A18" s="31" t="s">
        <v>80</v>
      </c>
      <c r="B18" s="31" t="s">
        <v>13</v>
      </c>
      <c r="C18" s="31" t="s">
        <v>15</v>
      </c>
      <c r="D18" s="31" t="s">
        <v>15</v>
      </c>
      <c r="E18" s="32" t="s">
        <v>105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4088.73</v>
      </c>
      <c r="M18" s="45" t="s">
        <v>15</v>
      </c>
      <c r="N18" s="45" t="s">
        <v>15</v>
      </c>
      <c r="O18" s="45" t="s">
        <v>15</v>
      </c>
      <c r="P18" s="45" t="s">
        <v>15</v>
      </c>
      <c r="Q18" s="45" t="s">
        <v>15</v>
      </c>
      <c r="R18" s="45" t="s">
        <v>15</v>
      </c>
      <c r="S18" s="45" t="s">
        <v>15</v>
      </c>
    </row>
    <row r="19" spans="1:19" customFormat="1" ht="45" customHeight="1" x14ac:dyDescent="0.25">
      <c r="A19" s="35" t="s">
        <v>106</v>
      </c>
      <c r="B19" s="35" t="s">
        <v>17</v>
      </c>
      <c r="C19" s="66" t="s">
        <v>109</v>
      </c>
      <c r="D19" s="66" t="s">
        <v>114</v>
      </c>
      <c r="E19" s="36" t="s">
        <v>107</v>
      </c>
      <c r="F19" s="37">
        <f>P19</f>
        <v>3.87</v>
      </c>
      <c r="G19" s="35" t="s">
        <v>108</v>
      </c>
      <c r="H19" s="38">
        <v>819.01</v>
      </c>
      <c r="I19" s="38">
        <v>819.01</v>
      </c>
      <c r="J19" s="39">
        <v>0.28999999999999998</v>
      </c>
      <c r="K19" s="38">
        <f>ROUND(I19,2)+(ROUND(I19,2)*J19)</f>
        <v>1056.5228999999999</v>
      </c>
      <c r="L19" s="40">
        <f>ROUND(Q19,2)</f>
        <v>4088.73</v>
      </c>
      <c r="M19" s="42" t="s">
        <v>15</v>
      </c>
      <c r="N19" s="42" t="s">
        <v>14</v>
      </c>
      <c r="O19" s="42" t="s">
        <v>22</v>
      </c>
      <c r="P19" s="43">
        <v>3.87</v>
      </c>
      <c r="Q19" s="44">
        <f>ROUND(K19,2)*P19</f>
        <v>4088.7323999999999</v>
      </c>
    </row>
    <row r="20" spans="1:19" s="51" customFormat="1" ht="20.100000000000001" customHeight="1" x14ac:dyDescent="0.25">
      <c r="A20" s="31" t="s">
        <v>31</v>
      </c>
      <c r="B20" s="31" t="s">
        <v>13</v>
      </c>
      <c r="C20" s="31" t="s">
        <v>15</v>
      </c>
      <c r="D20" s="31" t="s">
        <v>15</v>
      </c>
      <c r="E20" s="32" t="s">
        <v>32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123465.7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33</v>
      </c>
      <c r="B21" s="35" t="s">
        <v>17</v>
      </c>
      <c r="C21" s="66" t="s">
        <v>109</v>
      </c>
      <c r="D21" s="66" t="s">
        <v>115</v>
      </c>
      <c r="E21" s="36" t="s">
        <v>34</v>
      </c>
      <c r="F21" s="37">
        <f>P21</f>
        <v>5</v>
      </c>
      <c r="G21" s="35" t="s">
        <v>28</v>
      </c>
      <c r="H21" s="38">
        <v>20500.740000000002</v>
      </c>
      <c r="I21" s="38">
        <v>20500.740000000002</v>
      </c>
      <c r="J21" s="39">
        <v>0.20449999999999999</v>
      </c>
      <c r="K21" s="38">
        <f>ROUND(I21,2)+(ROUND(I21,2)*J21)</f>
        <v>24693.141330000002</v>
      </c>
      <c r="L21" s="40">
        <f>ROUND(Q21,2)</f>
        <v>123465.7</v>
      </c>
      <c r="M21" s="41" t="s">
        <v>15</v>
      </c>
      <c r="N21" s="42" t="s">
        <v>14</v>
      </c>
      <c r="O21" s="42" t="s">
        <v>22</v>
      </c>
      <c r="P21" s="43">
        <v>5</v>
      </c>
      <c r="Q21" s="44">
        <f>ROUND(K21,2)*P21</f>
        <v>123465.7</v>
      </c>
    </row>
    <row r="22" spans="1:19" s="51" customFormat="1" ht="20.100000000000001" customHeight="1" x14ac:dyDescent="0.25">
      <c r="A22" s="31" t="s">
        <v>35</v>
      </c>
      <c r="B22" s="31" t="s">
        <v>13</v>
      </c>
      <c r="C22" s="31" t="s">
        <v>15</v>
      </c>
      <c r="D22" s="31" t="s">
        <v>15</v>
      </c>
      <c r="E22" s="32" t="s">
        <v>36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</f>
        <v>3599.1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25.5" x14ac:dyDescent="0.25">
      <c r="A23" s="35" t="s">
        <v>37</v>
      </c>
      <c r="B23" s="35" t="s">
        <v>17</v>
      </c>
      <c r="C23" s="66" t="s">
        <v>109</v>
      </c>
      <c r="D23" s="66" t="s">
        <v>116</v>
      </c>
      <c r="E23" s="36" t="s">
        <v>38</v>
      </c>
      <c r="F23" s="37">
        <f>P23</f>
        <v>11610</v>
      </c>
      <c r="G23" s="35" t="s">
        <v>25</v>
      </c>
      <c r="H23" s="38">
        <v>0.26</v>
      </c>
      <c r="I23" s="38">
        <v>0.26</v>
      </c>
      <c r="J23" s="39">
        <v>0.20449999999999999</v>
      </c>
      <c r="K23" s="38">
        <f>ROUND(I23,2)+(ROUND(I23,2)*J23)</f>
        <v>0.31317</v>
      </c>
      <c r="L23" s="40">
        <f>ROUND(Q23,2)</f>
        <v>3599.1</v>
      </c>
      <c r="M23" s="41" t="s">
        <v>15</v>
      </c>
      <c r="N23" s="42" t="s">
        <v>14</v>
      </c>
      <c r="O23" s="42" t="s">
        <v>22</v>
      </c>
      <c r="P23" s="43">
        <v>11610</v>
      </c>
      <c r="Q23" s="44">
        <f>ROUND(K23,2)*P23</f>
        <v>3599.1</v>
      </c>
    </row>
    <row r="24" spans="1:19" s="51" customFormat="1" ht="20.100000000000001" customHeight="1" x14ac:dyDescent="0.25">
      <c r="A24" s="31" t="s">
        <v>39</v>
      </c>
      <c r="B24" s="31" t="s">
        <v>13</v>
      </c>
      <c r="C24" s="31" t="s">
        <v>15</v>
      </c>
      <c r="D24" s="31" t="s">
        <v>15</v>
      </c>
      <c r="E24" s="32" t="s">
        <v>40</v>
      </c>
      <c r="F24" s="31" t="s">
        <v>15</v>
      </c>
      <c r="G24" s="31" t="s">
        <v>15</v>
      </c>
      <c r="H24" s="31" t="s">
        <v>15</v>
      </c>
      <c r="I24" s="31" t="s">
        <v>15</v>
      </c>
      <c r="J24" s="31" t="s">
        <v>15</v>
      </c>
      <c r="K24" s="31" t="s">
        <v>15</v>
      </c>
      <c r="L24" s="33">
        <f>ROUND(L25,2)+ROUND(L27,2)+ROUND(L28,2)+ROUND(L29,2)+ROUND(L30,2)+ROUND(L31,2)+ROUND(L32,2)+ROUND(L26,2)</f>
        <v>6503.0199999999995</v>
      </c>
      <c r="M24" s="34" t="s">
        <v>15</v>
      </c>
      <c r="N24" s="34" t="s">
        <v>15</v>
      </c>
      <c r="O24" s="34" t="s">
        <v>15</v>
      </c>
      <c r="P24" s="34" t="s">
        <v>15</v>
      </c>
      <c r="Q24" s="34" t="s">
        <v>15</v>
      </c>
      <c r="R24" s="34" t="s">
        <v>15</v>
      </c>
      <c r="S24" s="34" t="s">
        <v>15</v>
      </c>
    </row>
    <row r="25" spans="1:19" ht="25.5" hidden="1" x14ac:dyDescent="0.25">
      <c r="A25" s="35" t="s">
        <v>41</v>
      </c>
      <c r="B25" s="35" t="s">
        <v>17</v>
      </c>
      <c r="C25" s="35" t="s">
        <v>19</v>
      </c>
      <c r="D25" s="35" t="s">
        <v>41</v>
      </c>
      <c r="E25" s="36" t="s">
        <v>42</v>
      </c>
      <c r="F25" s="37">
        <f t="shared" ref="F25:F32" si="0">P25</f>
        <v>0</v>
      </c>
      <c r="G25" s="35" t="s">
        <v>43</v>
      </c>
      <c r="H25" s="38">
        <v>2.19</v>
      </c>
      <c r="I25" s="38">
        <v>2.19</v>
      </c>
      <c r="J25" s="39">
        <v>0.20449999999999999</v>
      </c>
      <c r="K25" s="38">
        <f t="shared" ref="K25:K32" si="1">ROUND(I25,2)+(ROUND(I25,2)*J25)</f>
        <v>2.6378550000000001</v>
      </c>
      <c r="L25" s="40">
        <f t="shared" ref="L25:L32" si="2">ROUND(Q25,2)</f>
        <v>0</v>
      </c>
      <c r="M25" s="41" t="s">
        <v>15</v>
      </c>
      <c r="N25" s="42" t="s">
        <v>14</v>
      </c>
      <c r="O25" s="42" t="s">
        <v>22</v>
      </c>
      <c r="P25" s="43"/>
      <c r="Q25" s="44">
        <f t="shared" ref="Q25:Q32" si="3">ROUND(K25,2)*P25</f>
        <v>0</v>
      </c>
    </row>
    <row r="26" spans="1:19" customFormat="1" ht="24" hidden="1" customHeight="1" x14ac:dyDescent="0.25">
      <c r="A26" s="35" t="s">
        <v>97</v>
      </c>
      <c r="B26" s="35" t="s">
        <v>17</v>
      </c>
      <c r="C26" s="35" t="s">
        <v>19</v>
      </c>
      <c r="D26" s="35" t="s">
        <v>97</v>
      </c>
      <c r="E26" s="36" t="s">
        <v>98</v>
      </c>
      <c r="F26" s="37">
        <f t="shared" si="0"/>
        <v>0</v>
      </c>
      <c r="G26" s="35" t="s">
        <v>43</v>
      </c>
      <c r="H26" s="38">
        <v>6.29</v>
      </c>
      <c r="I26" s="38">
        <v>6.29</v>
      </c>
      <c r="J26" s="39">
        <v>0.20449999999999999</v>
      </c>
      <c r="K26" s="38">
        <f t="shared" si="1"/>
        <v>7.5763049999999996</v>
      </c>
      <c r="L26" s="40">
        <f t="shared" si="2"/>
        <v>0</v>
      </c>
      <c r="M26" s="42" t="s">
        <v>15</v>
      </c>
      <c r="N26" s="42" t="s">
        <v>14</v>
      </c>
      <c r="O26" s="42" t="s">
        <v>22</v>
      </c>
      <c r="P26" s="43"/>
      <c r="Q26" s="44">
        <f t="shared" si="3"/>
        <v>0</v>
      </c>
    </row>
    <row r="27" spans="1:19" ht="25.5" hidden="1" x14ac:dyDescent="0.25">
      <c r="A27" s="35" t="s">
        <v>44</v>
      </c>
      <c r="B27" s="35" t="s">
        <v>17</v>
      </c>
      <c r="C27" s="35" t="s">
        <v>19</v>
      </c>
      <c r="D27" s="35" t="s">
        <v>44</v>
      </c>
      <c r="E27" s="36" t="s">
        <v>45</v>
      </c>
      <c r="F27" s="37">
        <f t="shared" si="0"/>
        <v>0</v>
      </c>
      <c r="G27" s="35" t="s">
        <v>43</v>
      </c>
      <c r="H27" s="38">
        <v>5.3</v>
      </c>
      <c r="I27" s="38">
        <v>5.3</v>
      </c>
      <c r="J27" s="39">
        <v>0.20449999999999999</v>
      </c>
      <c r="K27" s="38">
        <f t="shared" si="1"/>
        <v>6.3838499999999998</v>
      </c>
      <c r="L27" s="40">
        <f t="shared" si="2"/>
        <v>0</v>
      </c>
      <c r="M27" s="41" t="s">
        <v>15</v>
      </c>
      <c r="N27" s="42" t="s">
        <v>14</v>
      </c>
      <c r="O27" s="42" t="s">
        <v>22</v>
      </c>
      <c r="P27" s="43"/>
      <c r="Q27" s="44">
        <f t="shared" si="3"/>
        <v>0</v>
      </c>
    </row>
    <row r="28" spans="1:19" ht="25.5" x14ac:dyDescent="0.25">
      <c r="A28" s="35" t="s">
        <v>46</v>
      </c>
      <c r="B28" s="35" t="s">
        <v>17</v>
      </c>
      <c r="C28" s="66" t="s">
        <v>109</v>
      </c>
      <c r="D28" s="66" t="s">
        <v>117</v>
      </c>
      <c r="E28" s="36" t="s">
        <v>47</v>
      </c>
      <c r="F28" s="37">
        <f t="shared" si="0"/>
        <v>23220</v>
      </c>
      <c r="G28" s="35" t="s">
        <v>25</v>
      </c>
      <c r="H28" s="38">
        <v>0.11</v>
      </c>
      <c r="I28" s="38">
        <v>0.11</v>
      </c>
      <c r="J28" s="39">
        <v>0.20449999999999999</v>
      </c>
      <c r="K28" s="38">
        <f t="shared" si="1"/>
        <v>0.132495</v>
      </c>
      <c r="L28" s="40">
        <f t="shared" si="2"/>
        <v>3018.6</v>
      </c>
      <c r="M28" s="41" t="s">
        <v>15</v>
      </c>
      <c r="N28" s="42" t="s">
        <v>14</v>
      </c>
      <c r="O28" s="42" t="s">
        <v>22</v>
      </c>
      <c r="P28" s="43">
        <v>23220</v>
      </c>
      <c r="Q28" s="44">
        <f t="shared" si="3"/>
        <v>3018.6</v>
      </c>
    </row>
    <row r="29" spans="1:19" ht="25.5" x14ac:dyDescent="0.25">
      <c r="A29" s="35" t="s">
        <v>48</v>
      </c>
      <c r="B29" s="35" t="s">
        <v>17</v>
      </c>
      <c r="C29" s="66" t="s">
        <v>109</v>
      </c>
      <c r="D29" s="66" t="s">
        <v>118</v>
      </c>
      <c r="E29" s="36" t="s">
        <v>49</v>
      </c>
      <c r="F29" s="37">
        <f t="shared" si="0"/>
        <v>387</v>
      </c>
      <c r="G29" s="35" t="s">
        <v>50</v>
      </c>
      <c r="H29" s="38">
        <v>1.34</v>
      </c>
      <c r="I29" s="38">
        <v>1.34</v>
      </c>
      <c r="J29" s="39">
        <v>0.20449999999999999</v>
      </c>
      <c r="K29" s="38">
        <f t="shared" si="1"/>
        <v>1.6140300000000001</v>
      </c>
      <c r="L29" s="40">
        <f t="shared" si="2"/>
        <v>623.07000000000005</v>
      </c>
      <c r="M29" s="41" t="s">
        <v>15</v>
      </c>
      <c r="N29" s="42" t="s">
        <v>14</v>
      </c>
      <c r="O29" s="42" t="s">
        <v>22</v>
      </c>
      <c r="P29" s="43">
        <v>387</v>
      </c>
      <c r="Q29" s="44">
        <f t="shared" si="3"/>
        <v>623.07000000000005</v>
      </c>
    </row>
    <row r="30" spans="1:19" ht="25.5" x14ac:dyDescent="0.25">
      <c r="A30" s="35" t="s">
        <v>51</v>
      </c>
      <c r="B30" s="35" t="s">
        <v>17</v>
      </c>
      <c r="C30" s="66" t="s">
        <v>109</v>
      </c>
      <c r="D30" s="66" t="s">
        <v>119</v>
      </c>
      <c r="E30" s="36" t="s">
        <v>52</v>
      </c>
      <c r="F30" s="37">
        <f t="shared" si="0"/>
        <v>154.80000000000001</v>
      </c>
      <c r="G30" s="35" t="s">
        <v>43</v>
      </c>
      <c r="H30" s="38">
        <v>3.41</v>
      </c>
      <c r="I30" s="38">
        <v>3.41</v>
      </c>
      <c r="J30" s="39">
        <v>0.20449999999999999</v>
      </c>
      <c r="K30" s="38">
        <f t="shared" si="1"/>
        <v>4.1073450000000005</v>
      </c>
      <c r="L30" s="40">
        <f t="shared" si="2"/>
        <v>636.23</v>
      </c>
      <c r="M30" s="41" t="s">
        <v>15</v>
      </c>
      <c r="N30" s="42" t="s">
        <v>14</v>
      </c>
      <c r="O30" s="42" t="s">
        <v>22</v>
      </c>
      <c r="P30" s="43">
        <v>154.80000000000001</v>
      </c>
      <c r="Q30" s="44">
        <f t="shared" si="3"/>
        <v>636.22800000000007</v>
      </c>
    </row>
    <row r="31" spans="1:19" ht="38.25" x14ac:dyDescent="0.25">
      <c r="A31" s="35" t="s">
        <v>53</v>
      </c>
      <c r="B31" s="35" t="s">
        <v>17</v>
      </c>
      <c r="C31" s="66" t="s">
        <v>109</v>
      </c>
      <c r="D31" s="66" t="s">
        <v>120</v>
      </c>
      <c r="E31" s="36" t="s">
        <v>54</v>
      </c>
      <c r="F31" s="37">
        <f t="shared" si="0"/>
        <v>3</v>
      </c>
      <c r="G31" s="35" t="s">
        <v>21</v>
      </c>
      <c r="H31" s="38">
        <v>91.48</v>
      </c>
      <c r="I31" s="38">
        <v>91.48</v>
      </c>
      <c r="J31" s="39">
        <v>0.20449999999999999</v>
      </c>
      <c r="K31" s="38">
        <f t="shared" si="1"/>
        <v>110.18766000000001</v>
      </c>
      <c r="L31" s="40">
        <f t="shared" si="2"/>
        <v>330.57</v>
      </c>
      <c r="M31" s="41" t="s">
        <v>15</v>
      </c>
      <c r="N31" s="42" t="s">
        <v>14</v>
      </c>
      <c r="O31" s="42" t="s">
        <v>22</v>
      </c>
      <c r="P31" s="43">
        <v>3</v>
      </c>
      <c r="Q31" s="44">
        <f t="shared" si="3"/>
        <v>330.57</v>
      </c>
    </row>
    <row r="32" spans="1:19" ht="25.5" x14ac:dyDescent="0.25">
      <c r="A32" s="35" t="s">
        <v>55</v>
      </c>
      <c r="B32" s="35" t="s">
        <v>17</v>
      </c>
      <c r="C32" s="66" t="s">
        <v>109</v>
      </c>
      <c r="D32" s="66" t="s">
        <v>121</v>
      </c>
      <c r="E32" s="36" t="s">
        <v>56</v>
      </c>
      <c r="F32" s="37">
        <f t="shared" si="0"/>
        <v>7</v>
      </c>
      <c r="G32" s="35" t="s">
        <v>21</v>
      </c>
      <c r="H32" s="38">
        <v>224.7</v>
      </c>
      <c r="I32" s="38">
        <v>224.7</v>
      </c>
      <c r="J32" s="39">
        <v>0.20449999999999999</v>
      </c>
      <c r="K32" s="38">
        <f t="shared" si="1"/>
        <v>270.65114999999997</v>
      </c>
      <c r="L32" s="40">
        <f t="shared" si="2"/>
        <v>1894.55</v>
      </c>
      <c r="M32" s="41" t="s">
        <v>15</v>
      </c>
      <c r="N32" s="42" t="s">
        <v>14</v>
      </c>
      <c r="O32" s="42" t="s">
        <v>22</v>
      </c>
      <c r="P32" s="43">
        <v>7</v>
      </c>
      <c r="Q32" s="44">
        <f t="shared" si="3"/>
        <v>1894.5499999999997</v>
      </c>
    </row>
    <row r="33" spans="1:19" s="51" customFormat="1" ht="25.5" hidden="1" customHeight="1" x14ac:dyDescent="0.25">
      <c r="A33" s="31" t="s">
        <v>57</v>
      </c>
      <c r="B33" s="31" t="s">
        <v>13</v>
      </c>
      <c r="C33" s="31" t="s">
        <v>15</v>
      </c>
      <c r="D33" s="31" t="s">
        <v>15</v>
      </c>
      <c r="E33" s="32" t="s">
        <v>58</v>
      </c>
      <c r="F33" s="31" t="s">
        <v>15</v>
      </c>
      <c r="G33" s="31" t="s">
        <v>15</v>
      </c>
      <c r="H33" s="31" t="s">
        <v>15</v>
      </c>
      <c r="I33" s="31" t="s">
        <v>15</v>
      </c>
      <c r="J33" s="31" t="s">
        <v>15</v>
      </c>
      <c r="K33" s="31" t="s">
        <v>15</v>
      </c>
      <c r="L33" s="33">
        <f>ROUND(L34,2)+ROUND(L35,2)</f>
        <v>0</v>
      </c>
      <c r="M33" s="34" t="s">
        <v>15</v>
      </c>
      <c r="N33" s="34" t="s">
        <v>15</v>
      </c>
      <c r="O33" s="34" t="s">
        <v>15</v>
      </c>
      <c r="P33" s="34" t="s">
        <v>15</v>
      </c>
      <c r="Q33" s="34" t="s">
        <v>15</v>
      </c>
      <c r="R33" s="34" t="s">
        <v>15</v>
      </c>
      <c r="S33" s="34" t="s">
        <v>15</v>
      </c>
    </row>
    <row r="34" spans="1:19" customFormat="1" ht="25.5" hidden="1" customHeight="1" x14ac:dyDescent="0.25">
      <c r="A34" s="35" t="s">
        <v>99</v>
      </c>
      <c r="B34" s="35" t="s">
        <v>17</v>
      </c>
      <c r="C34" s="35" t="s">
        <v>19</v>
      </c>
      <c r="D34" s="35" t="s">
        <v>99</v>
      </c>
      <c r="E34" s="36" t="s">
        <v>100</v>
      </c>
      <c r="F34" s="37">
        <f>P34</f>
        <v>0</v>
      </c>
      <c r="G34" s="35" t="s">
        <v>50</v>
      </c>
      <c r="H34" s="38">
        <v>631.01</v>
      </c>
      <c r="I34" s="38">
        <v>631.01</v>
      </c>
      <c r="J34" s="39">
        <v>0.20449999999999999</v>
      </c>
      <c r="K34" s="38">
        <f>ROUND(I34,2)+(ROUND(I34,2)*J34)</f>
        <v>760.05154500000003</v>
      </c>
      <c r="L34" s="40">
        <f>ROUND(Q34,2)</f>
        <v>0</v>
      </c>
      <c r="M34" s="42" t="s">
        <v>15</v>
      </c>
      <c r="N34" s="42" t="s">
        <v>14</v>
      </c>
      <c r="O34" s="42" t="s">
        <v>22</v>
      </c>
      <c r="P34" s="43"/>
      <c r="Q34" s="44">
        <f>ROUND(K34,2)*P34</f>
        <v>0</v>
      </c>
    </row>
    <row r="35" spans="1:19" customFormat="1" ht="25.5" hidden="1" customHeight="1" x14ac:dyDescent="0.25">
      <c r="A35" s="35" t="s">
        <v>101</v>
      </c>
      <c r="B35" s="35" t="s">
        <v>17</v>
      </c>
      <c r="C35" s="35" t="s">
        <v>19</v>
      </c>
      <c r="D35" s="35" t="s">
        <v>101</v>
      </c>
      <c r="E35" s="36" t="s">
        <v>102</v>
      </c>
      <c r="F35" s="37">
        <f>P35</f>
        <v>0</v>
      </c>
      <c r="G35" s="35" t="s">
        <v>21</v>
      </c>
      <c r="H35" s="38">
        <v>900.48</v>
      </c>
      <c r="I35" s="38">
        <v>900.48</v>
      </c>
      <c r="J35" s="39">
        <v>0.20449999999999999</v>
      </c>
      <c r="K35" s="38">
        <f>ROUND(I35,2)+(ROUND(I35,2)*J35)</f>
        <v>1084.62816</v>
      </c>
      <c r="L35" s="40">
        <f>ROUND(Q35,2)</f>
        <v>0</v>
      </c>
      <c r="M35" s="42" t="s">
        <v>15</v>
      </c>
      <c r="N35" s="42" t="s">
        <v>14</v>
      </c>
      <c r="O35" s="42" t="s">
        <v>22</v>
      </c>
      <c r="P35" s="43"/>
      <c r="Q35" s="44">
        <f>ROUND(K35,2)*P35</f>
        <v>0</v>
      </c>
    </row>
    <row r="36" spans="1:19" s="51" customFormat="1" ht="20.100000000000001" customHeight="1" x14ac:dyDescent="0.25">
      <c r="A36" s="31" t="s">
        <v>61</v>
      </c>
      <c r="B36" s="31" t="s">
        <v>13</v>
      </c>
      <c r="C36" s="31" t="s">
        <v>15</v>
      </c>
      <c r="D36" s="31" t="s">
        <v>15</v>
      </c>
      <c r="E36" s="32" t="s">
        <v>62</v>
      </c>
      <c r="F36" s="31" t="s">
        <v>15</v>
      </c>
      <c r="G36" s="31" t="s">
        <v>15</v>
      </c>
      <c r="H36" s="31" t="s">
        <v>15</v>
      </c>
      <c r="I36" s="31" t="s">
        <v>15</v>
      </c>
      <c r="J36" s="31" t="s">
        <v>15</v>
      </c>
      <c r="K36" s="31" t="s">
        <v>15</v>
      </c>
      <c r="L36" s="33">
        <f>ROUND(L37,2)+ROUND(L38,2)+ROUND(L39,2)+ROUND(L40,2)</f>
        <v>277556.39999999997</v>
      </c>
      <c r="M36" s="34" t="s">
        <v>15</v>
      </c>
      <c r="N36" s="34" t="s">
        <v>15</v>
      </c>
      <c r="O36" s="34" t="s">
        <v>15</v>
      </c>
      <c r="P36" s="34" t="s">
        <v>15</v>
      </c>
      <c r="Q36" s="34" t="s">
        <v>15</v>
      </c>
      <c r="R36" s="34" t="s">
        <v>15</v>
      </c>
      <c r="S36" s="34" t="s">
        <v>15</v>
      </c>
    </row>
    <row r="37" spans="1:19" ht="25.5" x14ac:dyDescent="0.25">
      <c r="A37" s="35" t="s">
        <v>63</v>
      </c>
      <c r="B37" s="35" t="s">
        <v>17</v>
      </c>
      <c r="C37" s="66" t="s">
        <v>109</v>
      </c>
      <c r="D37" s="66" t="s">
        <v>122</v>
      </c>
      <c r="E37" s="36" t="s">
        <v>64</v>
      </c>
      <c r="F37" s="37">
        <f>P37</f>
        <v>1935</v>
      </c>
      <c r="G37" s="35" t="s">
        <v>43</v>
      </c>
      <c r="H37" s="38">
        <v>1.46</v>
      </c>
      <c r="I37" s="38">
        <v>1.46</v>
      </c>
      <c r="J37" s="39">
        <v>0.20449999999999999</v>
      </c>
      <c r="K37" s="38">
        <f>ROUND(I37,2)+(ROUND(I37,2)*J37)</f>
        <v>1.75857</v>
      </c>
      <c r="L37" s="40">
        <f>ROUND(Q37,2)</f>
        <v>3405.6</v>
      </c>
      <c r="M37" s="41" t="s">
        <v>15</v>
      </c>
      <c r="N37" s="42" t="s">
        <v>14</v>
      </c>
      <c r="O37" s="42" t="s">
        <v>22</v>
      </c>
      <c r="P37" s="43">
        <v>1935</v>
      </c>
      <c r="Q37" s="44">
        <f>ROUND(K37,2)*P37</f>
        <v>3405.6</v>
      </c>
    </row>
    <row r="38" spans="1:19" ht="25.5" x14ac:dyDescent="0.25">
      <c r="A38" s="35" t="s">
        <v>65</v>
      </c>
      <c r="B38" s="35" t="s">
        <v>17</v>
      </c>
      <c r="C38" s="66" t="s">
        <v>109</v>
      </c>
      <c r="D38" s="66" t="s">
        <v>123</v>
      </c>
      <c r="E38" s="36" t="s">
        <v>66</v>
      </c>
      <c r="F38" s="37">
        <f>P38</f>
        <v>181406.25</v>
      </c>
      <c r="G38" s="35" t="s">
        <v>67</v>
      </c>
      <c r="H38" s="38">
        <v>1.06</v>
      </c>
      <c r="I38" s="38">
        <v>1.06</v>
      </c>
      <c r="J38" s="39">
        <v>0.20449999999999999</v>
      </c>
      <c r="K38" s="38">
        <f>ROUND(I38,2)+(ROUND(I38,2)*J38)</f>
        <v>1.27677</v>
      </c>
      <c r="L38" s="40">
        <f>ROUND(Q38,2)</f>
        <v>232200</v>
      </c>
      <c r="M38" s="41" t="s">
        <v>15</v>
      </c>
      <c r="N38" s="42" t="s">
        <v>14</v>
      </c>
      <c r="O38" s="42" t="s">
        <v>22</v>
      </c>
      <c r="P38" s="43">
        <v>181406.25</v>
      </c>
      <c r="Q38" s="44">
        <f>ROUND(K38,2)*P38</f>
        <v>232200</v>
      </c>
    </row>
    <row r="39" spans="1:19" ht="25.5" x14ac:dyDescent="0.25">
      <c r="A39" s="35" t="s">
        <v>68</v>
      </c>
      <c r="B39" s="35" t="s">
        <v>17</v>
      </c>
      <c r="C39" s="66" t="s">
        <v>109</v>
      </c>
      <c r="D39" s="66" t="s">
        <v>124</v>
      </c>
      <c r="E39" s="107" t="s">
        <v>129</v>
      </c>
      <c r="F39" s="37">
        <f>P39</f>
        <v>29025</v>
      </c>
      <c r="G39" s="35" t="s">
        <v>67</v>
      </c>
      <c r="H39" s="38">
        <v>0.85</v>
      </c>
      <c r="I39" s="38">
        <v>0.85</v>
      </c>
      <c r="J39" s="39">
        <v>0.20449999999999999</v>
      </c>
      <c r="K39" s="38">
        <f>ROUND(I39,2)+(ROUND(I39,2)*J39)</f>
        <v>1.023825</v>
      </c>
      <c r="L39" s="40">
        <f>ROUND(Q39,2)</f>
        <v>29605.5</v>
      </c>
      <c r="M39" s="41" t="s">
        <v>15</v>
      </c>
      <c r="N39" s="42" t="s">
        <v>14</v>
      </c>
      <c r="O39" s="42" t="s">
        <v>22</v>
      </c>
      <c r="P39" s="43">
        <v>29025</v>
      </c>
      <c r="Q39" s="44">
        <f>ROUND(K39,2)*P39</f>
        <v>29605.5</v>
      </c>
    </row>
    <row r="40" spans="1:19" ht="38.25" x14ac:dyDescent="0.25">
      <c r="A40" s="35" t="s">
        <v>69</v>
      </c>
      <c r="B40" s="35" t="s">
        <v>17</v>
      </c>
      <c r="C40" s="66" t="s">
        <v>109</v>
      </c>
      <c r="D40" s="66" t="s">
        <v>125</v>
      </c>
      <c r="E40" s="36" t="s">
        <v>70</v>
      </c>
      <c r="F40" s="37">
        <f>P40</f>
        <v>1935</v>
      </c>
      <c r="G40" s="35" t="s">
        <v>43</v>
      </c>
      <c r="H40" s="38">
        <v>5.3</v>
      </c>
      <c r="I40" s="38">
        <v>5.3</v>
      </c>
      <c r="J40" s="39">
        <v>0.20449999999999999</v>
      </c>
      <c r="K40" s="38">
        <f>ROUND(I40,2)+(ROUND(I40,2)*J40)</f>
        <v>6.3838499999999998</v>
      </c>
      <c r="L40" s="40">
        <f>ROUND(Q40,2)</f>
        <v>12345.3</v>
      </c>
      <c r="M40" s="41" t="s">
        <v>15</v>
      </c>
      <c r="N40" s="42" t="s">
        <v>14</v>
      </c>
      <c r="O40" s="42" t="s">
        <v>22</v>
      </c>
      <c r="P40" s="43">
        <v>1935</v>
      </c>
      <c r="Q40" s="44">
        <f>ROUND(K40,2)*P40</f>
        <v>12345.3</v>
      </c>
    </row>
    <row r="41" spans="1:19" s="51" customFormat="1" ht="20.100000000000001" hidden="1" customHeight="1" x14ac:dyDescent="0.25">
      <c r="A41" s="31" t="s">
        <v>71</v>
      </c>
      <c r="B41" s="31" t="s">
        <v>13</v>
      </c>
      <c r="C41" s="31" t="s">
        <v>15</v>
      </c>
      <c r="D41" s="31" t="s">
        <v>15</v>
      </c>
      <c r="E41" s="32" t="s">
        <v>72</v>
      </c>
      <c r="F41" s="31" t="s">
        <v>15</v>
      </c>
      <c r="G41" s="31" t="s">
        <v>15</v>
      </c>
      <c r="H41" s="31" t="s">
        <v>15</v>
      </c>
      <c r="I41" s="31" t="s">
        <v>15</v>
      </c>
      <c r="J41" s="31" t="s">
        <v>15</v>
      </c>
      <c r="K41" s="31" t="s">
        <v>15</v>
      </c>
      <c r="L41" s="33">
        <f>ROUND(L42,2)</f>
        <v>0</v>
      </c>
      <c r="M41" s="34" t="s">
        <v>15</v>
      </c>
      <c r="N41" s="34" t="s">
        <v>15</v>
      </c>
      <c r="O41" s="34" t="s">
        <v>15</v>
      </c>
      <c r="P41" s="34" t="s">
        <v>15</v>
      </c>
      <c r="Q41" s="34" t="s">
        <v>15</v>
      </c>
      <c r="R41" s="34" t="s">
        <v>15</v>
      </c>
      <c r="S41" s="34" t="s">
        <v>15</v>
      </c>
    </row>
    <row r="42" spans="1:19" ht="25.5" hidden="1" x14ac:dyDescent="0.25">
      <c r="A42" s="35" t="s">
        <v>73</v>
      </c>
      <c r="B42" s="35" t="s">
        <v>17</v>
      </c>
      <c r="C42" s="35" t="s">
        <v>19</v>
      </c>
      <c r="D42" s="35" t="s">
        <v>73</v>
      </c>
      <c r="E42" s="36" t="s">
        <v>74</v>
      </c>
      <c r="F42" s="37">
        <f>P42</f>
        <v>0</v>
      </c>
      <c r="G42" s="35" t="s">
        <v>50</v>
      </c>
      <c r="H42" s="38">
        <v>22.03</v>
      </c>
      <c r="I42" s="38">
        <v>22.03</v>
      </c>
      <c r="J42" s="39">
        <v>0.20449999999999999</v>
      </c>
      <c r="K42" s="38">
        <f>ROUND(I42,2)+(ROUND(I42,2)*J42)</f>
        <v>26.535135</v>
      </c>
      <c r="L42" s="40">
        <f>ROUND(Q42,2)</f>
        <v>0</v>
      </c>
      <c r="M42" s="41" t="s">
        <v>15</v>
      </c>
      <c r="N42" s="42" t="s">
        <v>14</v>
      </c>
      <c r="O42" s="42" t="s">
        <v>22</v>
      </c>
      <c r="P42" s="43"/>
      <c r="Q42" s="44">
        <f>ROUND(K42,2)*P42</f>
        <v>0</v>
      </c>
    </row>
    <row r="43" spans="1:19" ht="20.100000000000001" customHeight="1" x14ac:dyDescent="0.25">
      <c r="A43" s="45" t="s">
        <v>15</v>
      </c>
      <c r="B43" s="45" t="s">
        <v>15</v>
      </c>
      <c r="C43" s="45" t="s">
        <v>15</v>
      </c>
      <c r="D43" s="45" t="s">
        <v>15</v>
      </c>
      <c r="E43" s="46" t="s">
        <v>15</v>
      </c>
      <c r="F43" s="45" t="s">
        <v>15</v>
      </c>
      <c r="G43" s="45" t="s">
        <v>15</v>
      </c>
      <c r="H43" s="45" t="s">
        <v>15</v>
      </c>
      <c r="I43" s="45" t="s">
        <v>15</v>
      </c>
      <c r="J43" s="45" t="s">
        <v>15</v>
      </c>
      <c r="K43" s="45" t="s">
        <v>15</v>
      </c>
      <c r="L43" s="45" t="s">
        <v>15</v>
      </c>
      <c r="M43" s="45" t="s">
        <v>15</v>
      </c>
      <c r="N43" s="45" t="s">
        <v>15</v>
      </c>
      <c r="O43" s="45" t="s">
        <v>15</v>
      </c>
      <c r="P43" s="45" t="s">
        <v>75</v>
      </c>
      <c r="Q43" s="47" t="e">
        <f>L13+L20+L22+L24+L33+#REF!+L36+L41</f>
        <v>#REF!</v>
      </c>
    </row>
    <row r="44" spans="1:19" ht="20.100000000000001" customHeight="1" x14ac:dyDescent="0.25">
      <c r="A44" s="45" t="s">
        <v>15</v>
      </c>
      <c r="B44" s="45" t="s">
        <v>15</v>
      </c>
      <c r="C44" s="45" t="s">
        <v>15</v>
      </c>
      <c r="D44" s="45" t="s">
        <v>15</v>
      </c>
      <c r="E44" s="46" t="s">
        <v>15</v>
      </c>
      <c r="F44" s="45" t="s">
        <v>15</v>
      </c>
      <c r="G44" s="45" t="s">
        <v>15</v>
      </c>
      <c r="H44" s="45" t="s">
        <v>15</v>
      </c>
      <c r="I44" s="45" t="s">
        <v>15</v>
      </c>
      <c r="J44" s="45" t="s">
        <v>15</v>
      </c>
      <c r="K44" s="73" t="s">
        <v>128</v>
      </c>
      <c r="L44" s="73"/>
      <c r="M44" s="45" t="s">
        <v>15</v>
      </c>
      <c r="N44" s="45" t="s">
        <v>15</v>
      </c>
      <c r="O44" s="45" t="s">
        <v>15</v>
      </c>
      <c r="P44" s="45" t="s">
        <v>76</v>
      </c>
      <c r="Q44" s="47" t="e">
        <f>ROUND(932850.03,2)-ROUND(Q43,2)</f>
        <v>#REF!</v>
      </c>
    </row>
  </sheetData>
  <mergeCells count="10">
    <mergeCell ref="K44:L44"/>
    <mergeCell ref="C3:L3"/>
    <mergeCell ref="C4:L4"/>
    <mergeCell ref="C1:L2"/>
    <mergeCell ref="A10:J10"/>
    <mergeCell ref="D6:J6"/>
    <mergeCell ref="D7:J7"/>
    <mergeCell ref="F8:I8"/>
    <mergeCell ref="D8:E8"/>
    <mergeCell ref="C5:L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77</v>
      </c>
      <c r="B1" s="1" t="s">
        <v>13</v>
      </c>
      <c r="C1" s="1" t="s">
        <v>78</v>
      </c>
      <c r="D1" s="1" t="s">
        <v>79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104" t="s">
        <v>31</v>
      </c>
      <c r="B3" s="104" t="s">
        <v>32</v>
      </c>
      <c r="C3" s="4" t="s">
        <v>14</v>
      </c>
      <c r="D3" s="5">
        <v>0.16260000000000002</v>
      </c>
    </row>
    <row r="4" spans="1:4" ht="45" customHeight="1" x14ac:dyDescent="0.25">
      <c r="A4" s="102"/>
      <c r="B4" s="102"/>
      <c r="C4" s="4" t="s">
        <v>80</v>
      </c>
      <c r="D4" s="6">
        <v>0.38290000000000002</v>
      </c>
    </row>
    <row r="5" spans="1:4" ht="45" customHeight="1" x14ac:dyDescent="0.25">
      <c r="A5" s="102"/>
      <c r="B5" s="102"/>
      <c r="C5" s="4" t="s">
        <v>31</v>
      </c>
      <c r="D5" s="7">
        <v>0.32890000000000003</v>
      </c>
    </row>
    <row r="6" spans="1:4" ht="45" customHeight="1" x14ac:dyDescent="0.25">
      <c r="A6" s="102"/>
      <c r="B6" s="102"/>
      <c r="C6" s="4" t="s">
        <v>35</v>
      </c>
      <c r="D6" s="8">
        <v>0.12560000000000002</v>
      </c>
    </row>
    <row r="7" spans="1:4" ht="45" customHeight="1" x14ac:dyDescent="0.25">
      <c r="A7" s="9" t="s">
        <v>35</v>
      </c>
      <c r="B7" s="9" t="s">
        <v>36</v>
      </c>
      <c r="C7" s="9" t="s">
        <v>14</v>
      </c>
      <c r="D7" s="10">
        <v>1</v>
      </c>
    </row>
    <row r="8" spans="1:4" ht="45" customHeight="1" x14ac:dyDescent="0.25">
      <c r="A8" s="105" t="s">
        <v>39</v>
      </c>
      <c r="B8" s="105" t="s">
        <v>40</v>
      </c>
      <c r="C8" s="11" t="s">
        <v>14</v>
      </c>
      <c r="D8" s="12">
        <v>0.3</v>
      </c>
    </row>
    <row r="9" spans="1:4" ht="45" customHeight="1" x14ac:dyDescent="0.25">
      <c r="A9" s="102"/>
      <c r="B9" s="102"/>
      <c r="C9" s="11" t="s">
        <v>80</v>
      </c>
      <c r="D9" s="13">
        <v>0.4</v>
      </c>
    </row>
    <row r="10" spans="1:4" ht="45" customHeight="1" x14ac:dyDescent="0.25">
      <c r="A10" s="102"/>
      <c r="B10" s="102"/>
      <c r="C10" s="11" t="s">
        <v>31</v>
      </c>
      <c r="D10" s="14">
        <v>0.3</v>
      </c>
    </row>
    <row r="11" spans="1:4" ht="45" customHeight="1" x14ac:dyDescent="0.25">
      <c r="A11" s="106" t="s">
        <v>57</v>
      </c>
      <c r="B11" s="106" t="s">
        <v>58</v>
      </c>
      <c r="C11" s="15" t="s">
        <v>80</v>
      </c>
      <c r="D11" s="16">
        <v>0.5</v>
      </c>
    </row>
    <row r="12" spans="1:4" ht="45" customHeight="1" x14ac:dyDescent="0.25">
      <c r="A12" s="102"/>
      <c r="B12" s="102"/>
      <c r="C12" s="15" t="s">
        <v>31</v>
      </c>
      <c r="D12" s="17">
        <v>0.5</v>
      </c>
    </row>
    <row r="13" spans="1:4" ht="45" customHeight="1" x14ac:dyDescent="0.25">
      <c r="A13" s="101" t="s">
        <v>59</v>
      </c>
      <c r="B13" s="101" t="s">
        <v>60</v>
      </c>
      <c r="C13" s="18" t="s">
        <v>14</v>
      </c>
      <c r="D13" s="19">
        <v>0.3</v>
      </c>
    </row>
    <row r="14" spans="1:4" ht="45" customHeight="1" x14ac:dyDescent="0.25">
      <c r="A14" s="102"/>
      <c r="B14" s="102"/>
      <c r="C14" s="18" t="s">
        <v>80</v>
      </c>
      <c r="D14" s="20">
        <v>0.5</v>
      </c>
    </row>
    <row r="15" spans="1:4" ht="45" customHeight="1" x14ac:dyDescent="0.25">
      <c r="A15" s="102"/>
      <c r="B15" s="102"/>
      <c r="C15" s="18" t="s">
        <v>31</v>
      </c>
      <c r="D15" s="21">
        <v>0.2</v>
      </c>
    </row>
    <row r="16" spans="1:4" ht="45" customHeight="1" x14ac:dyDescent="0.25">
      <c r="A16" s="103" t="s">
        <v>61</v>
      </c>
      <c r="B16" s="103" t="s">
        <v>62</v>
      </c>
      <c r="C16" s="22" t="s">
        <v>80</v>
      </c>
      <c r="D16" s="23">
        <v>0.4</v>
      </c>
    </row>
    <row r="17" spans="1:4" ht="45" customHeight="1" x14ac:dyDescent="0.25">
      <c r="A17" s="102"/>
      <c r="B17" s="102"/>
      <c r="C17" s="22" t="s">
        <v>31</v>
      </c>
      <c r="D17" s="24">
        <v>0.4</v>
      </c>
    </row>
    <row r="18" spans="1:4" ht="45" customHeight="1" x14ac:dyDescent="0.25">
      <c r="A18" s="102"/>
      <c r="B18" s="102"/>
      <c r="C18" s="22" t="s">
        <v>35</v>
      </c>
      <c r="D18" s="25">
        <v>0.2</v>
      </c>
    </row>
    <row r="19" spans="1:4" ht="45" customHeight="1" x14ac:dyDescent="0.25">
      <c r="A19" s="26" t="s">
        <v>71</v>
      </c>
      <c r="B19" s="26" t="s">
        <v>72</v>
      </c>
      <c r="C19" s="26" t="s">
        <v>35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2025-05-12T17:08:34Z</cp:lastPrinted>
  <dcterms:created xsi:type="dcterms:W3CDTF">2025-04-14T12:07:39Z</dcterms:created>
  <dcterms:modified xsi:type="dcterms:W3CDTF">2025-05-12T17:33:25Z</dcterms:modified>
</cp:coreProperties>
</file>